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filterPrivacy="1"/>
  <xr:revisionPtr revIDLastSave="0" documentId="13_ncr:1_{05D16319-AD58-4461-AE3C-DD5669022D6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Instrucciones" sheetId="1" r:id="rId1"/>
    <sheet name="Registro" sheetId="2" r:id="rId2"/>
  </sheets>
  <definedNames>
    <definedName name="_xlnm.Print_Area" localSheetId="1">Registro!$A1:$J48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43" i="2" l="1"/>
  <c r="A42" i="2"/>
  <c r="A41" i="2"/>
  <c r="A40" i="2"/>
  <c r="A39" i="2"/>
  <c r="A38" i="2"/>
  <c r="A37" i="2"/>
  <c r="A36" i="2"/>
  <c r="A35" i="2"/>
  <c r="A34" i="2"/>
  <c r="A33" i="2"/>
  <c r="A32" i="2"/>
  <c r="A31" i="2"/>
  <c r="A30" i="2"/>
  <c r="A29" i="2"/>
  <c r="A28" i="2"/>
  <c r="A27" i="2"/>
  <c r="A26" i="2"/>
  <c r="A25" i="2"/>
  <c r="A24" i="2"/>
  <c r="A23" i="2"/>
  <c r="A22" i="2"/>
  <c r="A21" i="2"/>
  <c r="A20" i="2"/>
  <c r="A19" i="2"/>
  <c r="A18" i="2"/>
  <c r="A17" i="2"/>
  <c r="A16" i="2"/>
  <c r="A15" i="2"/>
  <c r="A14" i="2"/>
  <c r="A13" i="2"/>
  <c r="B39" i="2" l="1"/>
  <c r="G39" i="2"/>
  <c r="H39" i="2" s="1"/>
  <c r="G34" i="2"/>
  <c r="H34" i="2" s="1"/>
  <c r="B34" i="2"/>
  <c r="G43" i="2"/>
  <c r="H43" i="2" s="1"/>
  <c r="B43" i="2"/>
  <c r="B42" i="2"/>
  <c r="G42" i="2"/>
  <c r="H42" i="2" s="1"/>
  <c r="G41" i="2"/>
  <c r="H41" i="2" s="1"/>
  <c r="B41" i="2"/>
  <c r="B40" i="2"/>
  <c r="G40" i="2"/>
  <c r="H40" i="2" s="1"/>
  <c r="G38" i="2"/>
  <c r="H38" i="2" s="1"/>
  <c r="B38" i="2"/>
  <c r="G37" i="2"/>
  <c r="H37" i="2" s="1"/>
  <c r="B37" i="2"/>
  <c r="G36" i="2"/>
  <c r="H36" i="2" s="1"/>
  <c r="B36" i="2"/>
  <c r="G35" i="2"/>
  <c r="H35" i="2" s="1"/>
  <c r="B35" i="2"/>
  <c r="G33" i="2"/>
  <c r="H33" i="2" s="1"/>
  <c r="B33" i="2"/>
  <c r="G32" i="2"/>
  <c r="H32" i="2" s="1"/>
  <c r="B32" i="2"/>
  <c r="B31" i="2"/>
  <c r="G31" i="2"/>
  <c r="H31" i="2" s="1"/>
  <c r="G30" i="2"/>
  <c r="H30" i="2" s="1"/>
  <c r="B30" i="2"/>
  <c r="G29" i="2"/>
  <c r="H29" i="2" s="1"/>
  <c r="B29" i="2"/>
  <c r="B28" i="2"/>
  <c r="G28" i="2"/>
  <c r="H28" i="2" s="1"/>
  <c r="G27" i="2"/>
  <c r="H27" i="2" s="1"/>
  <c r="B27" i="2"/>
  <c r="B26" i="2"/>
  <c r="G26" i="2"/>
  <c r="H26" i="2" s="1"/>
  <c r="G25" i="2"/>
  <c r="H25" i="2" s="1"/>
  <c r="B25" i="2"/>
  <c r="G24" i="2"/>
  <c r="H24" i="2" s="1"/>
  <c r="B24" i="2"/>
  <c r="G23" i="2"/>
  <c r="H23" i="2" s="1"/>
  <c r="B23" i="2"/>
  <c r="G22" i="2"/>
  <c r="H22" i="2" s="1"/>
  <c r="B22" i="2"/>
  <c r="G21" i="2"/>
  <c r="H21" i="2" s="1"/>
  <c r="B21" i="2"/>
  <c r="G20" i="2"/>
  <c r="H20" i="2" s="1"/>
  <c r="B20" i="2"/>
  <c r="G19" i="2"/>
  <c r="H19" i="2" s="1"/>
  <c r="B19" i="2"/>
  <c r="G18" i="2"/>
  <c r="H18" i="2" s="1"/>
  <c r="B18" i="2"/>
  <c r="G17" i="2"/>
  <c r="H17" i="2" s="1"/>
  <c r="B17" i="2"/>
  <c r="G16" i="2"/>
  <c r="H16" i="2" s="1"/>
  <c r="B16" i="2"/>
  <c r="G15" i="2"/>
  <c r="H15" i="2" s="1"/>
  <c r="B15" i="2"/>
  <c r="G14" i="2"/>
  <c r="H14" i="2" s="1"/>
  <c r="B14" i="2"/>
  <c r="B13" i="2"/>
  <c r="G13" i="2"/>
  <c r="G44" i="2" l="1"/>
  <c r="H13" i="2"/>
  <c r="H44" i="2" s="1"/>
  <c r="G45" i="2"/>
</calcChain>
</file>

<file path=xl/sharedStrings.xml><?xml version="1.0" encoding="utf-8"?>
<sst xmlns="http://schemas.openxmlformats.org/spreadsheetml/2006/main" count="35" uniqueCount="35">
  <si>
    <t>Registro diario de jornada — cómo usar esta plantilla</t>
  </si>
  <si>
    <t>Use un libro (o una copia de la hoja «Registro») por persona trabajadora y mes. Rellene los datos de cabecera (celdas amarillas) y el mes: la hoja genera sola los días. Anote cada día la hora de inicio y fin de la jornada (y, si la hay, de un segundo tramo tras la pausa) con formato hh:mm. Las horas del día y los totales del mes se calculan solos. Los días sin trabajo (festivo, vacaciones, IT…) se indican en «Incidencia».</t>
  </si>
  <si>
    <t>Base legal (Estatuto de los Trabajadores, texto consolidado — BOE-A-2015-11430):</t>
  </si>
  <si>
    <t>• Art. 34.9 ET: la empresa garantizará el registro diario de jornada, que deberá incluir el horario concreto de inicio y finalización de la jornada de trabajo de cada persona trabajadora. Se organiza por negociación colectiva o acuerdo de empresa o, en su defecto, por decisión del empresario previa consulta con la representación legal. Los registros se conservan cuatro años y están a disposición de las personas trabajadoras, sus representantes y la Inspección de Trabajo y Seguridad Social.</t>
  </si>
  <si>
    <t>• Art. 12.4.c ET (tiempo parcial): la jornada se registra día a día y se totaliza mensualmente, entregando copia a la persona trabajadora, junto con el recibo de salarios, del resumen de todas las horas realizadas en el mes (ordinarias y complementarias). Los resúmenes mensuales se conservan un mínimo de cuatro años.</t>
  </si>
  <si>
    <t>• La columna «Por encima de la jornada pactada» solo señala las horas que superan la jornada diaria indicada en la cabecera: no califica por sí sola horas extraordinarias ni complementarias, que dependen del cómputo que fije su convenio o contrato (art. 35 ET).</t>
  </si>
  <si>
    <t>Aviso: plantilla orientativa, sin valor jurídico vinculante. Si el registro se lleva en papel, imprima la hoja y recoja las firmas; si se lleva en digital, garantice que los datos no puedan alterarse sin dejar rastro. Graduado Social Red — graduadosocialred.es</t>
  </si>
  <si>
    <t>Registro diario de jornada (art. 34.9 ET)</t>
  </si>
  <si>
    <t>Rellene las celdas amarillas. Plantilla orientativa de Graduado Social Red — graduadosocialred.es</t>
  </si>
  <si>
    <t>Empresa</t>
  </si>
  <si>
    <t>Ejemplo Asesoría, S.L.</t>
  </si>
  <si>
    <t>CIF</t>
  </si>
  <si>
    <t>B00000000</t>
  </si>
  <si>
    <t>Centro de trabajo</t>
  </si>
  <si>
    <t>Calle Mayor 1, Madrid</t>
  </si>
  <si>
    <t>Persona trabajadora</t>
  </si>
  <si>
    <t>Ana Pérez (ejemplo)</t>
  </si>
  <si>
    <t>NIF/NIE</t>
  </si>
  <si>
    <t>00000000T</t>
  </si>
  <si>
    <t>Mes (cualquier fecha del mes)</t>
  </si>
  <si>
    <t>Jornada ordinaria diaria (horas)</t>
  </si>
  <si>
    <t>Fecha</t>
  </si>
  <si>
    <t>Día</t>
  </si>
  <si>
    <t>Inicio
(tramo 1)</t>
  </si>
  <si>
    <t>Fin
(tramo 1)</t>
  </si>
  <si>
    <t>Inicio
(tramo 2)</t>
  </si>
  <si>
    <t>Fin
(tramo 2)</t>
  </si>
  <si>
    <t>Horas
trabajadas</t>
  </si>
  <si>
    <t>Por encima de la
jornada pactada</t>
  </si>
  <si>
    <t>Incidencia
(festivo, vacaciones, IT…)</t>
  </si>
  <si>
    <t>Firma persona
trabajadora</t>
  </si>
  <si>
    <t>Total del mes</t>
  </si>
  <si>
    <t>Días con trabajo registrado</t>
  </si>
  <si>
    <t>Firma de la empresa:</t>
  </si>
  <si>
    <t>Firma de la persona trabajadora: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</si>
</sst>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mmmm\ yyyy"/>
    <numFmt numFmtId="165" formatCode="hh:mm"/>
    <numFmt numFmtId="166" formatCode="0.00;;&quot;&quot;"/>
  </numFmts>
  <fonts count="8" x14ac:knownFonts="1">
    <font>
      <sz val="11"/>
      <color theme="1"/>
      <name val="Calibri"/>
      <family val="2"/>
      <scheme val="minor"/>
    </font>
    <font>
      <b/>
      <sz val="13"/>
      <color rgb="FF1F2937"/>
      <name val="Arial"/>
    </font>
    <font>
      <sz val="10"/>
      <color rgb="FF1F2937"/>
      <name val="Arial"/>
    </font>
    <font>
      <b/>
      <sz val="10"/>
      <color rgb="FF1F2937"/>
      <name val="Arial"/>
    </font>
    <font>
      <i/>
      <sz val="9"/>
      <color rgb="FF5A626C"/>
      <name val="Arial"/>
    </font>
    <font>
      <b/>
      <sz val="14"/>
      <color rgb="FF1F2937"/>
      <name val="Arial"/>
    </font>
    <font>
      <sz val="9"/>
      <color rgb="FF5A626C"/>
      <name val="Arial"/>
    </font>
    <font>
      <b/>
      <sz val="9"/>
      <color rgb="FFFFFFFF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9DB"/>
      </patternFill>
    </fill>
    <fill>
      <patternFill patternType="solid">
        <fgColor rgb="FF1F2A44"/>
      </patternFill>
    </fill>
    <fill>
      <patternFill patternType="solid">
        <fgColor rgb="FFE8EEF6"/>
      </patternFill>
    </fill>
  </fills>
  <borders count="2">
    <border>
      <left/>
      <right/>
      <top/>
      <bottom/>
      <diagonal/>
    </border>
    <border>
      <left style="thin">
        <color rgb="FFC9CED6"/>
      </left>
      <right style="thin">
        <color rgb="FFC9CED6"/>
      </right>
      <top style="thin">
        <color rgb="FFC9CED6"/>
      </top>
      <bottom style="thin">
        <color rgb="FFC9CED6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0" xfId="0" applyFont="1" applyAlignment="1">
      <alignment vertical="top" wrapText="1"/>
    </xf>
    <xf numFmtId="0" fontId="2" fillId="0" borderId="0" xfId="0" applyFont="1" applyAlignment="1">
      <alignment vertical="top" wrapText="1"/>
    </xf>
    <xf numFmtId="0" fontId="3" fillId="0" borderId="0" xfId="0" applyFont="1" applyAlignment="1">
      <alignment vertical="top" wrapText="1"/>
    </xf>
    <xf numFmtId="0" fontId="4" fillId="0" borderId="0" xfId="0" applyFont="1" applyAlignment="1">
      <alignment vertical="top" wrapText="1"/>
    </xf>
    <xf numFmtId="0" fontId="5" fillId="0" borderId="0" xfId="0" applyFont="1"/>
    <xf numFmtId="0" fontId="6" fillId="0" borderId="0" xfId="0" applyFont="1"/>
    <xf numFmtId="0" fontId="3" fillId="0" borderId="0" xfId="0" applyFont="1"/>
    <xf numFmtId="0" fontId="7" fillId="3" borderId="1" xfId="0" applyFont="1" applyFill="1" applyBorder="1" applyAlignment="1">
      <alignment horizontal="center" vertical="center" wrapText="1"/>
    </xf>
    <xf numFmtId="14" fontId="2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165" fontId="2" fillId="2" borderId="1" xfId="0" applyNumberFormat="1" applyFont="1" applyFill="1" applyBorder="1" applyAlignment="1">
      <alignment horizontal="center" vertical="center"/>
    </xf>
    <xf numFmtId="2" fontId="2" fillId="0" borderId="1" xfId="0" applyNumberFormat="1" applyFont="1" applyBorder="1" applyAlignment="1">
      <alignment horizontal="center" vertical="center"/>
    </xf>
    <xf numFmtId="166" fontId="2" fillId="0" borderId="1" xfId="0" applyNumberFormat="1" applyFont="1" applyBorder="1" applyAlignment="1">
      <alignment horizontal="center" vertical="center"/>
    </xf>
    <xf numFmtId="0" fontId="2" fillId="2" borderId="1" xfId="0" applyFont="1" applyFill="1" applyBorder="1" applyAlignment="1">
      <alignment horizontal="left" vertical="center"/>
    </xf>
    <xf numFmtId="0" fontId="2" fillId="0" borderId="1" xfId="0" applyFont="1" applyBorder="1" applyAlignment="1">
      <alignment horizontal="left" vertical="center"/>
    </xf>
    <xf numFmtId="2" fontId="3" fillId="4" borderId="1" xfId="0" applyNumberFormat="1" applyFont="1" applyFill="1" applyBorder="1"/>
    <xf numFmtId="0" fontId="2" fillId="2" borderId="1" xfId="0" applyFont="1" applyFill="1" applyBorder="1"/>
    <xf numFmtId="164" fontId="2" fillId="2" borderId="1" xfId="0" applyNumberFormat="1" applyFont="1" applyFill="1" applyBorder="1"/>
    <xf numFmtId="2" fontId="2" fillId="2" borderId="1" xfId="0" applyNumberFormat="1" applyFont="1" applyFill="1" applyBorder="1"/>
    <xf numFmtId="0" fontId="3" fillId="0" borderId="0" xfId="0" applyFon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7"/>
  <sheetViews>
    <sheetView showGridLines="0" tabSelected="1" workbookViewId="0"/>
  </sheetViews>
  <sheetFormatPr baseColWidth="10" defaultColWidth="9.140625" defaultRowHeight="15" x14ac:dyDescent="0.25"/>
  <cols>
    <col min="1" max="1" width="110" customWidth="1"/>
  </cols>
  <sheetData>
    <row r="1" spans="1:1" ht="16.5" x14ac:dyDescent="0.25">
      <c r="A1" s="1" t="s">
        <v>0</v>
      </c>
    </row>
    <row r="2" spans="1:1" ht="51" x14ac:dyDescent="0.25">
      <c r="A2" s="2" t="s">
        <v>1</v>
      </c>
    </row>
    <row r="3" spans="1:1" x14ac:dyDescent="0.25">
      <c r="A3" s="3" t="s">
        <v>2</v>
      </c>
    </row>
    <row r="4" spans="1:1" ht="51" x14ac:dyDescent="0.25">
      <c r="A4" s="2" t="s">
        <v>3</v>
      </c>
    </row>
    <row r="5" spans="1:1" ht="38.25" x14ac:dyDescent="0.25">
      <c r="A5" s="2" t="s">
        <v>4</v>
      </c>
    </row>
    <row r="6" spans="1:1" ht="38.25" x14ac:dyDescent="0.25">
      <c r="A6" s="2" t="s">
        <v>5</v>
      </c>
    </row>
    <row r="7" spans="1:1" ht="24" x14ac:dyDescent="0.25">
      <c r="A7" s="4" t="s">
        <v>6</v>
      </c>
    </row>
  </sheetData>
  <pageMargins left="0.7" right="0.7" top="0.75" bottom="0.75" header="0.3" footer="0.3"/>
  <pageSetup paperSize="9" fitToHeight="0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J47"/>
  <sheetViews>
    <sheetView showGridLines="0" workbookViewId="0"/>
  </sheetViews>
  <sheetFormatPr baseColWidth="10" defaultColWidth="9.140625" defaultRowHeight="15" x14ac:dyDescent="0.25"/>
  <cols>
    <col min="1" max="1" width="26" customWidth="1"/>
    <col min="2" max="2" width="11" customWidth="1"/>
    <col min="3" max="6" width="10" customWidth="1"/>
    <col min="7" max="7" width="11" customWidth="1"/>
    <col min="8" max="8" width="14" customWidth="1"/>
    <col min="9" max="9" width="26" customWidth="1"/>
    <col min="10" max="10" width="18" customWidth="1"/>
  </cols>
  <sheetData>
    <row r="1" spans="1:10" ht="18" x14ac:dyDescent="0.25">
      <c r="A1" s="5" t="s">
        <v>7</v>
      </c>
    </row>
    <row r="2" spans="1:10" x14ac:dyDescent="0.25">
      <c r="A2" s="6" t="s">
        <v>8</v>
      </c>
    </row>
    <row r="4" spans="1:10" x14ac:dyDescent="0.25">
      <c r="A4" s="7" t="s">
        <v>9</v>
      </c>
      <c r="C4" s="17" t="s">
        <v>10</v>
      </c>
      <c r="D4" s="17"/>
      <c r="E4" s="17"/>
    </row>
    <row r="5" spans="1:10" x14ac:dyDescent="0.25">
      <c r="A5" s="7" t="s">
        <v>11</v>
      </c>
      <c r="C5" s="17" t="s">
        <v>12</v>
      </c>
      <c r="D5" s="17"/>
      <c r="E5" s="17"/>
    </row>
    <row r="6" spans="1:10" x14ac:dyDescent="0.25">
      <c r="A6" s="7" t="s">
        <v>13</v>
      </c>
      <c r="C6" s="17" t="s">
        <v>14</v>
      </c>
      <c r="D6" s="17"/>
      <c r="E6" s="17"/>
    </row>
    <row r="7" spans="1:10" x14ac:dyDescent="0.25">
      <c r="A7" s="7" t="s">
        <v>15</v>
      </c>
      <c r="C7" s="17" t="s">
        <v>16</v>
      </c>
      <c r="D7" s="17"/>
      <c r="E7" s="17"/>
    </row>
    <row r="8" spans="1:10" x14ac:dyDescent="0.25">
      <c r="A8" s="7" t="s">
        <v>17</v>
      </c>
      <c r="C8" s="17" t="s">
        <v>18</v>
      </c>
      <c r="D8" s="17"/>
      <c r="E8" s="17"/>
    </row>
    <row r="9" spans="1:10" x14ac:dyDescent="0.25">
      <c r="A9" s="7" t="s">
        <v>19</v>
      </c>
      <c r="C9" s="18">
        <v>46266</v>
      </c>
      <c r="D9" s="18"/>
      <c r="E9" s="18"/>
    </row>
    <row r="10" spans="1:10" x14ac:dyDescent="0.25">
      <c r="A10" s="7" t="s">
        <v>20</v>
      </c>
      <c r="C10" s="19">
        <v>8</v>
      </c>
      <c r="D10" s="19"/>
      <c r="E10" s="19"/>
    </row>
    <row r="12" spans="1:10" ht="56.1" customHeight="1" x14ac:dyDescent="0.25">
      <c r="A12" s="8" t="s">
        <v>21</v>
      </c>
      <c r="B12" s="8" t="s">
        <v>22</v>
      </c>
      <c r="C12" s="8" t="s">
        <v>23</v>
      </c>
      <c r="D12" s="8" t="s">
        <v>24</v>
      </c>
      <c r="E12" s="8" t="s">
        <v>25</v>
      </c>
      <c r="F12" s="8" t="s">
        <v>26</v>
      </c>
      <c r="G12" s="8" t="s">
        <v>27</v>
      </c>
      <c r="H12" s="8" t="s">
        <v>28</v>
      </c>
      <c r="I12" s="8" t="s">
        <v>29</v>
      </c>
      <c r="J12" s="8" t="s">
        <v>30</v>
      </c>
    </row>
    <row r="13" spans="1:10" ht="18" customHeight="1" x14ac:dyDescent="0.25">
      <c r="A13" s="9">
        <f>IF(MONTH(DATE(YEAR($C$9),MONTH($C$9),1)+0)=MONTH($C$9),DATE(YEAR($C$9),MONTH($C$9),1)+0,"")</f>
        <v>46266</v>
      </c>
      <c r="B13" s="10" t="str">
        <f t="shared" ref="B13:B43" si="0">IF(A13="","",CHOOSE(WEEKDAY(A13,2),"lunes","martes","miércoles","jueves","viernes","sábado","domingo"))</f>
        <v>martes</v>
      </c>
      <c r="C13" s="11">
        <v>0.33333333333333331</v>
      </c>
      <c r="D13" s="11">
        <v>0.58333333333333337</v>
      </c>
      <c r="E13" s="11">
        <v>0.625</v>
      </c>
      <c r="F13" s="11">
        <v>0.72916666666666663</v>
      </c>
      <c r="G13" s="12">
        <f t="shared" ref="G13:G43" si="1">IF(OR(A13="",AND(C13="",E13="")),"",ROUND(24*(IF(AND(C13&lt;&gt;"",D13&lt;&gt;""),MOD(D13-C13,1),0)+IF(AND(E13&lt;&gt;"",F13&lt;&gt;""),MOD(F13-E13,1),0)),2))</f>
        <v>8.5</v>
      </c>
      <c r="H13" s="13">
        <f t="shared" ref="H13:H43" si="2">IF(G13="","",MAX(0,G13-$C$10))</f>
        <v>0.5</v>
      </c>
      <c r="I13" s="14"/>
      <c r="J13" s="15"/>
    </row>
    <row r="14" spans="1:10" ht="18" customHeight="1" x14ac:dyDescent="0.25">
      <c r="A14" s="9">
        <f>IF(MONTH(DATE(YEAR($C$9),MONTH($C$9),1)+1)=MONTH($C$9),DATE(YEAR($C$9),MONTH($C$9),1)+1,"")</f>
        <v>46267</v>
      </c>
      <c r="B14" s="10" t="str">
        <f t="shared" si="0"/>
        <v>miércoles</v>
      </c>
      <c r="C14" s="11">
        <v>0.33333333333333331</v>
      </c>
      <c r="D14" s="11">
        <v>0.58333333333333337</v>
      </c>
      <c r="E14" s="11">
        <v>0.625</v>
      </c>
      <c r="F14" s="11">
        <v>0.70833333333333337</v>
      </c>
      <c r="G14" s="12">
        <f t="shared" si="1"/>
        <v>8</v>
      </c>
      <c r="H14" s="13">
        <f t="shared" si="2"/>
        <v>0</v>
      </c>
      <c r="I14" s="14"/>
      <c r="J14" s="15"/>
    </row>
    <row r="15" spans="1:10" ht="18" customHeight="1" x14ac:dyDescent="0.25">
      <c r="A15" s="9">
        <f>IF(MONTH(DATE(YEAR($C$9),MONTH($C$9),1)+2)=MONTH($C$9),DATE(YEAR($C$9),MONTH($C$9),1)+2,"")</f>
        <v>46268</v>
      </c>
      <c r="B15" s="10" t="str">
        <f t="shared" si="0"/>
        <v>jueves</v>
      </c>
      <c r="C15" s="11"/>
      <c r="D15" s="11"/>
      <c r="E15" s="11"/>
      <c r="F15" s="11"/>
      <c r="G15" s="12" t="str">
        <f t="shared" si="1"/>
        <v/>
      </c>
      <c r="H15" s="13" t="str">
        <f t="shared" si="2"/>
        <v/>
      </c>
      <c r="I15" s="14"/>
      <c r="J15" s="15"/>
    </row>
    <row r="16" spans="1:10" ht="18" customHeight="1" x14ac:dyDescent="0.25">
      <c r="A16" s="9">
        <f>IF(MONTH(DATE(YEAR($C$9),MONTH($C$9),1)+3)=MONTH($C$9),DATE(YEAR($C$9),MONTH($C$9),1)+3,"")</f>
        <v>46269</v>
      </c>
      <c r="B16" s="10" t="str">
        <f t="shared" si="0"/>
        <v>viernes</v>
      </c>
      <c r="C16" s="11"/>
      <c r="D16" s="11"/>
      <c r="E16" s="11"/>
      <c r="F16" s="11"/>
      <c r="G16" s="12" t="str">
        <f t="shared" si="1"/>
        <v/>
      </c>
      <c r="H16" s="13" t="str">
        <f t="shared" si="2"/>
        <v/>
      </c>
      <c r="I16" s="14"/>
      <c r="J16" s="15"/>
    </row>
    <row r="17" spans="1:10" ht="18" customHeight="1" x14ac:dyDescent="0.25">
      <c r="A17" s="9">
        <f>IF(MONTH(DATE(YEAR($C$9),MONTH($C$9),1)+4)=MONTH($C$9),DATE(YEAR($C$9),MONTH($C$9),1)+4,"")</f>
        <v>46270</v>
      </c>
      <c r="B17" s="10" t="str">
        <f t="shared" si="0"/>
        <v>sábado</v>
      </c>
      <c r="C17" s="11"/>
      <c r="D17" s="11"/>
      <c r="E17" s="11"/>
      <c r="F17" s="11"/>
      <c r="G17" s="12" t="str">
        <f t="shared" si="1"/>
        <v/>
      </c>
      <c r="H17" s="13" t="str">
        <f t="shared" si="2"/>
        <v/>
      </c>
      <c r="I17" s="14"/>
      <c r="J17" s="15"/>
    </row>
    <row r="18" spans="1:10" ht="18" customHeight="1" x14ac:dyDescent="0.25">
      <c r="A18" s="9">
        <f>IF(MONTH(DATE(YEAR($C$9),MONTH($C$9),1)+5)=MONTH($C$9),DATE(YEAR($C$9),MONTH($C$9),1)+5,"")</f>
        <v>46271</v>
      </c>
      <c r="B18" s="10" t="str">
        <f t="shared" si="0"/>
        <v>domingo</v>
      </c>
      <c r="C18" s="11"/>
      <c r="D18" s="11"/>
      <c r="E18" s="11"/>
      <c r="F18" s="11"/>
      <c r="G18" s="12" t="str">
        <f t="shared" si="1"/>
        <v/>
      </c>
      <c r="H18" s="13" t="str">
        <f t="shared" si="2"/>
        <v/>
      </c>
      <c r="I18" s="14"/>
      <c r="J18" s="15"/>
    </row>
    <row r="19" spans="1:10" ht="18" customHeight="1" x14ac:dyDescent="0.25">
      <c r="A19" s="9">
        <f>IF(MONTH(DATE(YEAR($C$9),MONTH($C$9),1)+6)=MONTH($C$9),DATE(YEAR($C$9),MONTH($C$9),1)+6,"")</f>
        <v>46272</v>
      </c>
      <c r="B19" s="10" t="str">
        <f t="shared" si="0"/>
        <v>lunes</v>
      </c>
      <c r="C19" s="11"/>
      <c r="D19" s="11"/>
      <c r="E19" s="11"/>
      <c r="F19" s="11"/>
      <c r="G19" s="12" t="str">
        <f t="shared" si="1"/>
        <v/>
      </c>
      <c r="H19" s="13" t="str">
        <f t="shared" si="2"/>
        <v/>
      </c>
      <c r="I19" s="14"/>
      <c r="J19" s="15"/>
    </row>
    <row r="20" spans="1:10" ht="18" customHeight="1" x14ac:dyDescent="0.25">
      <c r="A20" s="9">
        <f>IF(MONTH(DATE(YEAR($C$9),MONTH($C$9),1)+7)=MONTH($C$9),DATE(YEAR($C$9),MONTH($C$9),1)+7,"")</f>
        <v>46273</v>
      </c>
      <c r="B20" s="10" t="str">
        <f t="shared" si="0"/>
        <v>martes</v>
      </c>
      <c r="C20" s="11"/>
      <c r="D20" s="11"/>
      <c r="E20" s="11"/>
      <c r="F20" s="11"/>
      <c r="G20" s="12" t="str">
        <f t="shared" si="1"/>
        <v/>
      </c>
      <c r="H20" s="13" t="str">
        <f t="shared" si="2"/>
        <v/>
      </c>
      <c r="I20" s="14"/>
      <c r="J20" s="15"/>
    </row>
    <row r="21" spans="1:10" ht="18" customHeight="1" x14ac:dyDescent="0.25">
      <c r="A21" s="9">
        <f>IF(MONTH(DATE(YEAR($C$9),MONTH($C$9),1)+8)=MONTH($C$9),DATE(YEAR($C$9),MONTH($C$9),1)+8,"")</f>
        <v>46274</v>
      </c>
      <c r="B21" s="10" t="str">
        <f t="shared" si="0"/>
        <v>miércoles</v>
      </c>
      <c r="C21" s="11"/>
      <c r="D21" s="11"/>
      <c r="E21" s="11"/>
      <c r="F21" s="11"/>
      <c r="G21" s="12" t="str">
        <f t="shared" si="1"/>
        <v/>
      </c>
      <c r="H21" s="13" t="str">
        <f t="shared" si="2"/>
        <v/>
      </c>
      <c r="I21" s="14"/>
      <c r="J21" s="15"/>
    </row>
    <row r="22" spans="1:10" ht="18" customHeight="1" x14ac:dyDescent="0.25">
      <c r="A22" s="9">
        <f>IF(MONTH(DATE(YEAR($C$9),MONTH($C$9),1)+9)=MONTH($C$9),DATE(YEAR($C$9),MONTH($C$9),1)+9,"")</f>
        <v>46275</v>
      </c>
      <c r="B22" s="10" t="str">
        <f t="shared" si="0"/>
        <v>jueves</v>
      </c>
      <c r="C22" s="11"/>
      <c r="D22" s="11"/>
      <c r="E22" s="11"/>
      <c r="F22" s="11"/>
      <c r="G22" s="12" t="str">
        <f t="shared" si="1"/>
        <v/>
      </c>
      <c r="H22" s="13" t="str">
        <f t="shared" si="2"/>
        <v/>
      </c>
      <c r="I22" s="14"/>
      <c r="J22" s="15"/>
    </row>
    <row r="23" spans="1:10" ht="18" customHeight="1" x14ac:dyDescent="0.25">
      <c r="A23" s="9">
        <f>IF(MONTH(DATE(YEAR($C$9),MONTH($C$9),1)+10)=MONTH($C$9),DATE(YEAR($C$9),MONTH($C$9),1)+10,"")</f>
        <v>46276</v>
      </c>
      <c r="B23" s="10" t="str">
        <f t="shared" si="0"/>
        <v>viernes</v>
      </c>
      <c r="C23" s="11"/>
      <c r="D23" s="11"/>
      <c r="E23" s="11"/>
      <c r="F23" s="11"/>
      <c r="G23" s="12" t="str">
        <f t="shared" si="1"/>
        <v/>
      </c>
      <c r="H23" s="13" t="str">
        <f t="shared" si="2"/>
        <v/>
      </c>
      <c r="I23" s="14"/>
      <c r="J23" s="15"/>
    </row>
    <row r="24" spans="1:10" ht="18" customHeight="1" x14ac:dyDescent="0.25">
      <c r="A24" s="9">
        <f>IF(MONTH(DATE(YEAR($C$9),MONTH($C$9),1)+11)=MONTH($C$9),DATE(YEAR($C$9),MONTH($C$9),1)+11,"")</f>
        <v>46277</v>
      </c>
      <c r="B24" s="10" t="str">
        <f t="shared" si="0"/>
        <v>sábado</v>
      </c>
      <c r="C24" s="11"/>
      <c r="D24" s="11"/>
      <c r="E24" s="11"/>
      <c r="F24" s="11"/>
      <c r="G24" s="12" t="str">
        <f t="shared" si="1"/>
        <v/>
      </c>
      <c r="H24" s="13" t="str">
        <f t="shared" si="2"/>
        <v/>
      </c>
      <c r="I24" s="14"/>
      <c r="J24" s="15"/>
    </row>
    <row r="25" spans="1:10" ht="18" customHeight="1" x14ac:dyDescent="0.25">
      <c r="A25" s="9">
        <f>IF(MONTH(DATE(YEAR($C$9),MONTH($C$9),1)+12)=MONTH($C$9),DATE(YEAR($C$9),MONTH($C$9),1)+12,"")</f>
        <v>46278</v>
      </c>
      <c r="B25" s="10" t="str">
        <f t="shared" si="0"/>
        <v>domingo</v>
      </c>
      <c r="C25" s="11"/>
      <c r="D25" s="11"/>
      <c r="E25" s="11"/>
      <c r="F25" s="11"/>
      <c r="G25" s="12" t="str">
        <f t="shared" si="1"/>
        <v/>
      </c>
      <c r="H25" s="13" t="str">
        <f t="shared" si="2"/>
        <v/>
      </c>
      <c r="I25" s="14"/>
      <c r="J25" s="15"/>
    </row>
    <row r="26" spans="1:10" ht="18" customHeight="1" x14ac:dyDescent="0.25">
      <c r="A26" s="9">
        <f>IF(MONTH(DATE(YEAR($C$9),MONTH($C$9),1)+13)=MONTH($C$9),DATE(YEAR($C$9),MONTH($C$9),1)+13,"")</f>
        <v>46279</v>
      </c>
      <c r="B26" s="10" t="str">
        <f t="shared" si="0"/>
        <v>lunes</v>
      </c>
      <c r="C26" s="11"/>
      <c r="D26" s="11"/>
      <c r="E26" s="11"/>
      <c r="F26" s="11"/>
      <c r="G26" s="12" t="str">
        <f t="shared" si="1"/>
        <v/>
      </c>
      <c r="H26" s="13" t="str">
        <f t="shared" si="2"/>
        <v/>
      </c>
      <c r="I26" s="14"/>
      <c r="J26" s="15"/>
    </row>
    <row r="27" spans="1:10" ht="18" customHeight="1" x14ac:dyDescent="0.25">
      <c r="A27" s="9">
        <f>IF(MONTH(DATE(YEAR($C$9),MONTH($C$9),1)+14)=MONTH($C$9),DATE(YEAR($C$9),MONTH($C$9),1)+14,"")</f>
        <v>46280</v>
      </c>
      <c r="B27" s="10" t="str">
        <f t="shared" si="0"/>
        <v>martes</v>
      </c>
      <c r="C27" s="11"/>
      <c r="D27" s="11"/>
      <c r="E27" s="11"/>
      <c r="F27" s="11"/>
      <c r="G27" s="12" t="str">
        <f t="shared" si="1"/>
        <v/>
      </c>
      <c r="H27" s="13" t="str">
        <f t="shared" si="2"/>
        <v/>
      </c>
      <c r="I27" s="14"/>
      <c r="J27" s="15"/>
    </row>
    <row r="28" spans="1:10" ht="18" customHeight="1" x14ac:dyDescent="0.25">
      <c r="A28" s="9">
        <f>IF(MONTH(DATE(YEAR($C$9),MONTH($C$9),1)+15)=MONTH($C$9),DATE(YEAR($C$9),MONTH($C$9),1)+15,"")</f>
        <v>46281</v>
      </c>
      <c r="B28" s="10" t="str">
        <f t="shared" si="0"/>
        <v>miércoles</v>
      </c>
      <c r="C28" s="11"/>
      <c r="D28" s="11"/>
      <c r="E28" s="11"/>
      <c r="F28" s="11"/>
      <c r="G28" s="12" t="str">
        <f t="shared" si="1"/>
        <v/>
      </c>
      <c r="H28" s="13" t="str">
        <f t="shared" si="2"/>
        <v/>
      </c>
      <c r="I28" s="14"/>
      <c r="J28" s="15"/>
    </row>
    <row r="29" spans="1:10" ht="18" customHeight="1" x14ac:dyDescent="0.25">
      <c r="A29" s="9">
        <f>IF(MONTH(DATE(YEAR($C$9),MONTH($C$9),1)+16)=MONTH($C$9),DATE(YEAR($C$9),MONTH($C$9),1)+16,"")</f>
        <v>46282</v>
      </c>
      <c r="B29" s="10" t="str">
        <f t="shared" si="0"/>
        <v>jueves</v>
      </c>
      <c r="C29" s="11"/>
      <c r="D29" s="11"/>
      <c r="E29" s="11"/>
      <c r="F29" s="11"/>
      <c r="G29" s="12" t="str">
        <f t="shared" si="1"/>
        <v/>
      </c>
      <c r="H29" s="13" t="str">
        <f t="shared" si="2"/>
        <v/>
      </c>
      <c r="I29" s="14"/>
      <c r="J29" s="15"/>
    </row>
    <row r="30" spans="1:10" ht="18" customHeight="1" x14ac:dyDescent="0.25">
      <c r="A30" s="9">
        <f>IF(MONTH(DATE(YEAR($C$9),MONTH($C$9),1)+17)=MONTH($C$9),DATE(YEAR($C$9),MONTH($C$9),1)+17,"")</f>
        <v>46283</v>
      </c>
      <c r="B30" s="10" t="str">
        <f t="shared" si="0"/>
        <v>viernes</v>
      </c>
      <c r="C30" s="11"/>
      <c r="D30" s="11"/>
      <c r="E30" s="11"/>
      <c r="F30" s="11"/>
      <c r="G30" s="12" t="str">
        <f t="shared" si="1"/>
        <v/>
      </c>
      <c r="H30" s="13" t="str">
        <f t="shared" si="2"/>
        <v/>
      </c>
      <c r="I30" s="14"/>
      <c r="J30" s="15"/>
    </row>
    <row r="31" spans="1:10" ht="18" customHeight="1" x14ac:dyDescent="0.25">
      <c r="A31" s="9">
        <f>IF(MONTH(DATE(YEAR($C$9),MONTH($C$9),1)+18)=MONTH($C$9),DATE(YEAR($C$9),MONTH($C$9),1)+18,"")</f>
        <v>46284</v>
      </c>
      <c r="B31" s="10" t="str">
        <f t="shared" si="0"/>
        <v>sábado</v>
      </c>
      <c r="C31" s="11"/>
      <c r="D31" s="11"/>
      <c r="E31" s="11"/>
      <c r="F31" s="11"/>
      <c r="G31" s="12" t="str">
        <f t="shared" si="1"/>
        <v/>
      </c>
      <c r="H31" s="13" t="str">
        <f t="shared" si="2"/>
        <v/>
      </c>
      <c r="I31" s="14"/>
      <c r="J31" s="15"/>
    </row>
    <row r="32" spans="1:10" ht="18" customHeight="1" x14ac:dyDescent="0.25">
      <c r="A32" s="9">
        <f>IF(MONTH(DATE(YEAR($C$9),MONTH($C$9),1)+19)=MONTH($C$9),DATE(YEAR($C$9),MONTH($C$9),1)+19,"")</f>
        <v>46285</v>
      </c>
      <c r="B32" s="10" t="str">
        <f t="shared" si="0"/>
        <v>domingo</v>
      </c>
      <c r="C32" s="11"/>
      <c r="D32" s="11"/>
      <c r="E32" s="11"/>
      <c r="F32" s="11"/>
      <c r="G32" s="12" t="str">
        <f t="shared" si="1"/>
        <v/>
      </c>
      <c r="H32" s="13" t="str">
        <f t="shared" si="2"/>
        <v/>
      </c>
      <c r="I32" s="14"/>
      <c r="J32" s="15"/>
    </row>
    <row r="33" spans="1:10" ht="18" customHeight="1" x14ac:dyDescent="0.25">
      <c r="A33" s="9">
        <f>IF(MONTH(DATE(YEAR($C$9),MONTH($C$9),1)+20)=MONTH($C$9),DATE(YEAR($C$9),MONTH($C$9),1)+20,"")</f>
        <v>46286</v>
      </c>
      <c r="B33" s="10" t="str">
        <f t="shared" si="0"/>
        <v>lunes</v>
      </c>
      <c r="C33" s="11"/>
      <c r="D33" s="11"/>
      <c r="E33" s="11"/>
      <c r="F33" s="11"/>
      <c r="G33" s="12" t="str">
        <f t="shared" si="1"/>
        <v/>
      </c>
      <c r="H33" s="13" t="str">
        <f t="shared" si="2"/>
        <v/>
      </c>
      <c r="I33" s="14"/>
      <c r="J33" s="15"/>
    </row>
    <row r="34" spans="1:10" ht="18" customHeight="1" x14ac:dyDescent="0.25">
      <c r="A34" s="9">
        <f>IF(MONTH(DATE(YEAR($C$9),MONTH($C$9),1)+21)=MONTH($C$9),DATE(YEAR($C$9),MONTH($C$9),1)+21,"")</f>
        <v>46287</v>
      </c>
      <c r="B34" s="10" t="str">
        <f t="shared" si="0"/>
        <v>martes</v>
      </c>
      <c r="C34" s="11"/>
      <c r="D34" s="11"/>
      <c r="E34" s="11"/>
      <c r="F34" s="11"/>
      <c r="G34" s="12" t="str">
        <f t="shared" si="1"/>
        <v/>
      </c>
      <c r="H34" s="13" t="str">
        <f t="shared" si="2"/>
        <v/>
      </c>
      <c r="I34" s="14"/>
      <c r="J34" s="15"/>
    </row>
    <row r="35" spans="1:10" ht="18" customHeight="1" x14ac:dyDescent="0.25">
      <c r="A35" s="9">
        <f>IF(MONTH(DATE(YEAR($C$9),MONTH($C$9),1)+22)=MONTH($C$9),DATE(YEAR($C$9),MONTH($C$9),1)+22,"")</f>
        <v>46288</v>
      </c>
      <c r="B35" s="10" t="str">
        <f t="shared" si="0"/>
        <v>miércoles</v>
      </c>
      <c r="C35" s="11"/>
      <c r="D35" s="11"/>
      <c r="E35" s="11"/>
      <c r="F35" s="11"/>
      <c r="G35" s="12" t="str">
        <f t="shared" si="1"/>
        <v/>
      </c>
      <c r="H35" s="13" t="str">
        <f t="shared" si="2"/>
        <v/>
      </c>
      <c r="I35" s="14"/>
      <c r="J35" s="15"/>
    </row>
    <row r="36" spans="1:10" ht="18" customHeight="1" x14ac:dyDescent="0.25">
      <c r="A36" s="9">
        <f>IF(MONTH(DATE(YEAR($C$9),MONTH($C$9),1)+23)=MONTH($C$9),DATE(YEAR($C$9),MONTH($C$9),1)+23,"")</f>
        <v>46289</v>
      </c>
      <c r="B36" s="10" t="str">
        <f t="shared" si="0"/>
        <v>jueves</v>
      </c>
      <c r="C36" s="11"/>
      <c r="D36" s="11"/>
      <c r="E36" s="11"/>
      <c r="F36" s="11"/>
      <c r="G36" s="12" t="str">
        <f t="shared" si="1"/>
        <v/>
      </c>
      <c r="H36" s="13" t="str">
        <f t="shared" si="2"/>
        <v/>
      </c>
      <c r="I36" s="14"/>
      <c r="J36" s="15"/>
    </row>
    <row r="37" spans="1:10" ht="18" customHeight="1" x14ac:dyDescent="0.25">
      <c r="A37" s="9">
        <f>IF(MONTH(DATE(YEAR($C$9),MONTH($C$9),1)+24)=MONTH($C$9),DATE(YEAR($C$9),MONTH($C$9),1)+24,"")</f>
        <v>46290</v>
      </c>
      <c r="B37" s="10" t="str">
        <f t="shared" si="0"/>
        <v>viernes</v>
      </c>
      <c r="C37" s="11"/>
      <c r="D37" s="11"/>
      <c r="E37" s="11"/>
      <c r="F37" s="11"/>
      <c r="G37" s="12" t="str">
        <f t="shared" si="1"/>
        <v/>
      </c>
      <c r="H37" s="13" t="str">
        <f t="shared" si="2"/>
        <v/>
      </c>
      <c r="I37" s="14"/>
      <c r="J37" s="15"/>
    </row>
    <row r="38" spans="1:10" ht="18" customHeight="1" x14ac:dyDescent="0.25">
      <c r="A38" s="9">
        <f>IF(MONTH(DATE(YEAR($C$9),MONTH($C$9),1)+25)=MONTH($C$9),DATE(YEAR($C$9),MONTH($C$9),1)+25,"")</f>
        <v>46291</v>
      </c>
      <c r="B38" s="10" t="str">
        <f t="shared" si="0"/>
        <v>sábado</v>
      </c>
      <c r="C38" s="11"/>
      <c r="D38" s="11"/>
      <c r="E38" s="11"/>
      <c r="F38" s="11"/>
      <c r="G38" s="12" t="str">
        <f t="shared" si="1"/>
        <v/>
      </c>
      <c r="H38" s="13" t="str">
        <f t="shared" si="2"/>
        <v/>
      </c>
      <c r="I38" s="14"/>
      <c r="J38" s="15"/>
    </row>
    <row r="39" spans="1:10" ht="18" customHeight="1" x14ac:dyDescent="0.25">
      <c r="A39" s="9">
        <f>IF(MONTH(DATE(YEAR($C$9),MONTH($C$9),1)+26)=MONTH($C$9),DATE(YEAR($C$9),MONTH($C$9),1)+26,"")</f>
        <v>46292</v>
      </c>
      <c r="B39" s="10" t="str">
        <f t="shared" si="0"/>
        <v>domingo</v>
      </c>
      <c r="C39" s="11"/>
      <c r="D39" s="11"/>
      <c r="E39" s="11"/>
      <c r="F39" s="11"/>
      <c r="G39" s="12" t="str">
        <f t="shared" si="1"/>
        <v/>
      </c>
      <c r="H39" s="13" t="str">
        <f t="shared" si="2"/>
        <v/>
      </c>
      <c r="I39" s="14"/>
      <c r="J39" s="15"/>
    </row>
    <row r="40" spans="1:10" ht="18" customHeight="1" x14ac:dyDescent="0.25">
      <c r="A40" s="9">
        <f>IF(MONTH(DATE(YEAR($C$9),MONTH($C$9),1)+27)=MONTH($C$9),DATE(YEAR($C$9),MONTH($C$9),1)+27,"")</f>
        <v>46293</v>
      </c>
      <c r="B40" s="10" t="str">
        <f t="shared" si="0"/>
        <v>lunes</v>
      </c>
      <c r="C40" s="11"/>
      <c r="D40" s="11"/>
      <c r="E40" s="11"/>
      <c r="F40" s="11"/>
      <c r="G40" s="12" t="str">
        <f t="shared" si="1"/>
        <v/>
      </c>
      <c r="H40" s="13" t="str">
        <f t="shared" si="2"/>
        <v/>
      </c>
      <c r="I40" s="14"/>
      <c r="J40" s="15"/>
    </row>
    <row r="41" spans="1:10" ht="18" customHeight="1" x14ac:dyDescent="0.25">
      <c r="A41" s="9">
        <f>IF(MONTH(DATE(YEAR($C$9),MONTH($C$9),1)+28)=MONTH($C$9),DATE(YEAR($C$9),MONTH($C$9),1)+28,"")</f>
        <v>46294</v>
      </c>
      <c r="B41" s="10" t="str">
        <f t="shared" si="0"/>
        <v>martes</v>
      </c>
      <c r="C41" s="11"/>
      <c r="D41" s="11"/>
      <c r="E41" s="11"/>
      <c r="F41" s="11"/>
      <c r="G41" s="12" t="str">
        <f t="shared" si="1"/>
        <v/>
      </c>
      <c r="H41" s="13" t="str">
        <f t="shared" si="2"/>
        <v/>
      </c>
      <c r="I41" s="14"/>
      <c r="J41" s="15"/>
    </row>
    <row r="42" spans="1:10" ht="18" customHeight="1" x14ac:dyDescent="0.25">
      <c r="A42" s="9">
        <f>IF(MONTH(DATE(YEAR($C$9),MONTH($C$9),1)+29)=MONTH($C$9),DATE(YEAR($C$9),MONTH($C$9),1)+29,"")</f>
        <v>46295</v>
      </c>
      <c r="B42" s="10" t="str">
        <f t="shared" si="0"/>
        <v>miércoles</v>
      </c>
      <c r="C42" s="11"/>
      <c r="D42" s="11"/>
      <c r="E42" s="11"/>
      <c r="F42" s="11"/>
      <c r="G42" s="12" t="str">
        <f t="shared" si="1"/>
        <v/>
      </c>
      <c r="H42" s="13" t="str">
        <f t="shared" si="2"/>
        <v/>
      </c>
      <c r="I42" s="14"/>
      <c r="J42" s="15"/>
    </row>
    <row r="43" spans="1:10" ht="18" customHeight="1" x14ac:dyDescent="0.25">
      <c r="A43" s="9" t="str">
        <f>IF(MONTH(DATE(YEAR($C$9),MONTH($C$9),1)+30)=MONTH($C$9),DATE(YEAR($C$9),MONTH($C$9),1)+30,"")</f>
        <v/>
      </c>
      <c r="B43" s="10" t="str">
        <f t="shared" si="0"/>
        <v/>
      </c>
      <c r="C43" s="11"/>
      <c r="D43" s="11"/>
      <c r="E43" s="11"/>
      <c r="F43" s="11"/>
      <c r="G43" s="12" t="str">
        <f t="shared" si="1"/>
        <v/>
      </c>
      <c r="H43" s="13" t="str">
        <f t="shared" si="2"/>
        <v/>
      </c>
      <c r="I43" s="14"/>
      <c r="J43" s="15"/>
    </row>
    <row r="44" spans="1:10" x14ac:dyDescent="0.25">
      <c r="D44" s="20" t="s">
        <v>31</v>
      </c>
      <c r="E44" s="20"/>
      <c r="F44" s="20"/>
      <c r="G44" s="16">
        <f>SUM(G13:G43)</f>
        <v>16.5</v>
      </c>
      <c r="H44" s="16">
        <f>SUM(H13:H43)</f>
        <v>0.5</v>
      </c>
    </row>
    <row r="45" spans="1:10" x14ac:dyDescent="0.25">
      <c r="D45" s="20" t="s">
        <v>32</v>
      </c>
      <c r="E45" s="20"/>
      <c r="F45" s="20"/>
      <c r="G45" s="7">
        <f>COUNT(G13:G43)</f>
        <v>2</v>
      </c>
    </row>
    <row r="47" spans="1:10" x14ac:dyDescent="0.25">
      <c r="A47" s="7" t="s">
        <v>33</v>
      </c>
      <c r="F47" s="7" t="s">
        <v>34</v>
      </c>
    </row>
  </sheetData>
  <mergeCells count="9">
    <mergeCell ref="C9:E9"/>
    <mergeCell ref="C10:E10"/>
    <mergeCell ref="D44:F44"/>
    <mergeCell ref="D45:F45"/>
    <mergeCell ref="C4:E4"/>
    <mergeCell ref="C5:E5"/>
    <mergeCell ref="C6:E6"/>
    <mergeCell ref="C7:E7"/>
    <mergeCell ref="C8:E8"/>
  </mergeCells>
  <dataValidations count="1">
    <dataValidation type="time" allowBlank="1" showErrorMessage="1" error="Introduzca una hora con formato hh:mm (por ejemplo 08:30)." sqref="C13:F43" xr:uid="{00000000-0002-0000-0100-000000000000}">
      <formula1>0</formula1>
      <formula2>0.99999</formula2>
    </dataValidation>
  </dataValidation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Instrucciones</vt:lpstr>
      <vt:lpstr>Registro</vt:lpstr>
      <vt:lpstr>Registro!Área_de_impresión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Registro de jornada mensual</dc:title>
  <dc:subject/>
  <dc:creator/>
  <cp:keywords/>
  <dc:description/>
  <cp:lastModifiedBy/>
  <dcterms:created xsi:type="dcterms:W3CDTF">2026-09-23T11:32:57Z</dcterms:created>
  <dcterms:modified xsi:type="dcterms:W3CDTF">2026-09-23T11:33:04Z</dcterms:modified>
  <cp:category/>
</cp:coreProperties>
</file>